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0" yWindow="0" windowWidth="20490" windowHeight="7620" activeTab="1"/>
  </bookViews>
  <sheets>
    <sheet name="مصاريف اللودر " sheetId="1" r:id="rId1"/>
    <sheet name="ايرادات اللودر" sheetId="3" r:id="rId2"/>
  </sheets>
  <definedNames>
    <definedName name="_xlnm._FilterDatabase" localSheetId="1" hidden="1">'ايرادات اللودر'!$A$6:$H$68</definedName>
    <definedName name="_xlnm._FilterDatabase" localSheetId="0" hidden="1">'مصاريف اللودر '!$A$6:$H$61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7" i="1" l="1"/>
  <c r="G44" i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F42" i="1"/>
  <c r="C49" i="3" l="1"/>
  <c r="C48" i="3"/>
  <c r="C47" i="3"/>
  <c r="C46" i="3"/>
  <c r="C45" i="3"/>
  <c r="C43" i="3" l="1"/>
  <c r="C42" i="3"/>
  <c r="C36" i="3"/>
  <c r="C35" i="3"/>
  <c r="C34" i="3"/>
  <c r="C33" i="3"/>
  <c r="C32" i="3"/>
  <c r="F34" i="1"/>
  <c r="C30" i="3" l="1"/>
  <c r="C29" i="3"/>
  <c r="C28" i="3"/>
  <c r="C27" i="3"/>
  <c r="C25" i="3"/>
  <c r="C26" i="3"/>
  <c r="C24" i="3"/>
  <c r="C23" i="3"/>
  <c r="C22" i="3"/>
  <c r="F62" i="1"/>
  <c r="F24" i="1"/>
  <c r="F23" i="1"/>
  <c r="F22" i="1"/>
  <c r="E62" i="1" l="1"/>
  <c r="C21" i="3"/>
  <c r="C17" i="3"/>
  <c r="C16" i="3"/>
  <c r="C15" i="3"/>
  <c r="C13" i="3"/>
  <c r="C11" i="3"/>
  <c r="C10" i="3"/>
  <c r="C9" i="3"/>
  <c r="C8" i="3"/>
  <c r="C7" i="3"/>
  <c r="F17" i="1"/>
  <c r="F13" i="1"/>
  <c r="G7" i="1"/>
  <c r="G8" i="1" s="1"/>
  <c r="G9" i="1" s="1"/>
  <c r="G10" i="1" s="1"/>
  <c r="G11" i="1" s="1"/>
  <c r="G12" i="1" s="1"/>
  <c r="E7" i="3" l="1"/>
  <c r="C69" i="3"/>
  <c r="E8" i="3"/>
  <c r="E9" i="3" s="1"/>
  <c r="E10" i="3" s="1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G13" i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58" i="1" s="1"/>
  <c r="G59" i="1" s="1"/>
  <c r="G60" i="1" s="1"/>
  <c r="G61" i="1" s="1"/>
</calcChain>
</file>

<file path=xl/sharedStrings.xml><?xml version="1.0" encoding="utf-8"?>
<sst xmlns="http://schemas.openxmlformats.org/spreadsheetml/2006/main" count="237" uniqueCount="80">
  <si>
    <t>التاريخ</t>
  </si>
  <si>
    <t xml:space="preserve">مدين </t>
  </si>
  <si>
    <t>دائن</t>
  </si>
  <si>
    <t>رصيد</t>
  </si>
  <si>
    <t>بيان</t>
  </si>
  <si>
    <t xml:space="preserve">القطعة </t>
  </si>
  <si>
    <t>ملاحظات</t>
  </si>
  <si>
    <t>سند صرف</t>
  </si>
  <si>
    <t>من عهده طلب</t>
  </si>
  <si>
    <t>عهده</t>
  </si>
  <si>
    <t>سولار من 1-3 -2025 الي 15-4-2025</t>
  </si>
  <si>
    <t>صيانة لودر</t>
  </si>
  <si>
    <t>ميكانيكي</t>
  </si>
  <si>
    <t>خرطوم زيت</t>
  </si>
  <si>
    <t>7نقلات ×200ج</t>
  </si>
  <si>
    <t>ابراج المستقبل</t>
  </si>
  <si>
    <t>10.5ساعه ×400ج</t>
  </si>
  <si>
    <t>من يوم 1-3-2025 الي 8-3-2025</t>
  </si>
  <si>
    <t>28ساعه ×400ج</t>
  </si>
  <si>
    <t>من يوم 8-3-2025 الي 12-3-2025</t>
  </si>
  <si>
    <t>3نقلات ×200ج</t>
  </si>
  <si>
    <t xml:space="preserve">2ساعه ×400ج </t>
  </si>
  <si>
    <t>A10</t>
  </si>
  <si>
    <t xml:space="preserve">1ساعه ×400ج </t>
  </si>
  <si>
    <t>19نقلات ×200ج</t>
  </si>
  <si>
    <t>A3</t>
  </si>
  <si>
    <t>7.5ساعه ×400ج</t>
  </si>
  <si>
    <t>من يوم 22-3-2025 الي 24-3-2025</t>
  </si>
  <si>
    <t xml:space="preserve">29ساعه ×400ج </t>
  </si>
  <si>
    <t>من يوم 5-4-2025 الي 10-4-2025</t>
  </si>
  <si>
    <t>13نقلات ×200ج</t>
  </si>
  <si>
    <t>من يوم 6-4-2025 الي 7-4-2025</t>
  </si>
  <si>
    <t>B2</t>
  </si>
  <si>
    <t xml:space="preserve"> 4ساعه ×400ج </t>
  </si>
  <si>
    <t xml:space="preserve">رقم الكشف </t>
  </si>
  <si>
    <t>كشف رقم 1</t>
  </si>
  <si>
    <t xml:space="preserve">الاجمالي </t>
  </si>
  <si>
    <t xml:space="preserve">صاحب العهده </t>
  </si>
  <si>
    <t xml:space="preserve">محاسب </t>
  </si>
  <si>
    <t>..............................</t>
  </si>
  <si>
    <t>........................</t>
  </si>
  <si>
    <t>تسوية حساب اللودر من عهده ادهم كشري</t>
  </si>
  <si>
    <t>راتب 5 اسابيع للسواق</t>
  </si>
  <si>
    <t>ايرادات من شغل اللودر</t>
  </si>
  <si>
    <t>كشف رقم 2</t>
  </si>
  <si>
    <t>فلتر زيت + زيت</t>
  </si>
  <si>
    <t>سولار من 21-4 -2025 الي 6-5 -2025</t>
  </si>
  <si>
    <t>راتب 4 اسابيع لسواق اللودر حتي 8-5-2025</t>
  </si>
  <si>
    <t>9ايام اضافي لسواق اللودر</t>
  </si>
  <si>
    <t xml:space="preserve">صيانة كاوتش </t>
  </si>
  <si>
    <t>من يوم 19-4 الي 23-4-2025</t>
  </si>
  <si>
    <t>32نقله ×200ج</t>
  </si>
  <si>
    <t xml:space="preserve"> 5ساعه ×400ج </t>
  </si>
  <si>
    <t xml:space="preserve"> 2ساعه ×400ج </t>
  </si>
  <si>
    <t>من 26-4 الي 1-5-2025</t>
  </si>
  <si>
    <t xml:space="preserve"> 11ساعه ×400ج </t>
  </si>
  <si>
    <t>من 3-5 الي 8-5-2025</t>
  </si>
  <si>
    <t>18نقله ×200ج</t>
  </si>
  <si>
    <t xml:space="preserve">35ساعه ×400ج </t>
  </si>
  <si>
    <t>كشف رقم 3</t>
  </si>
  <si>
    <t>10نقلات * 200</t>
  </si>
  <si>
    <t>4ساعه * 400ج</t>
  </si>
  <si>
    <t>5.5ساعه*400ج</t>
  </si>
  <si>
    <t>39ساعه*400ج</t>
  </si>
  <si>
    <t>من 31-5 الي 4-6</t>
  </si>
  <si>
    <t>8نقله*200ج</t>
  </si>
  <si>
    <t>سولار 12/5/2025</t>
  </si>
  <si>
    <t>سولار 18/5/2025</t>
  </si>
  <si>
    <t>سولار 31/5/2025</t>
  </si>
  <si>
    <t>سولار 3/6/2025</t>
  </si>
  <si>
    <t>راتب 4 اسابيع لسواق اللودر حتي 4-6-2025</t>
  </si>
  <si>
    <t>10ايام اضافي لسواق اللودر</t>
  </si>
  <si>
    <t>كشف رقم 4</t>
  </si>
  <si>
    <t>A6</t>
  </si>
  <si>
    <t>5ساعه*400ج</t>
  </si>
  <si>
    <t>B5</t>
  </si>
  <si>
    <t>سولار 24-6-2025</t>
  </si>
  <si>
    <t>سولار 14-6-2025</t>
  </si>
  <si>
    <t>4ايام اضافي لسواق اللودر</t>
  </si>
  <si>
    <t>راتب 2 اسبوع حتي 25-6-2025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</si>
</sst>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_-* #,##0.00\ _د_._إ_._‏_-;\-* #,##0.00\ _د_._إ_._‏_-;_-* &quot;-&quot;??\ _د_._إ_._‏_-;_-@_-"/>
    <numFmt numFmtId="166" formatCode="_-* #,##0_-;\-* #,##0_-;_-* &quot;-&quot;??_-;_-@_-"/>
  </numFmts>
  <fonts count="10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6"/>
      <color indexed="8"/>
      <name val="Calibri"/>
      <family val="2"/>
    </font>
    <font>
      <sz val="14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165" fontId="2" fillId="0" borderId="2" xfId="0" applyNumberFormat="1" applyFont="1" applyFill="1" applyBorder="1" applyAlignment="1" applyProtection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6" fontId="2" fillId="0" borderId="2" xfId="1" applyNumberFormat="1" applyFont="1" applyFill="1" applyBorder="1" applyAlignment="1" applyProtection="1">
      <alignment horizontal="center" vertical="center"/>
    </xf>
    <xf numFmtId="166" fontId="3" fillId="0" borderId="1" xfId="1" applyNumberFormat="1" applyFont="1" applyBorder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166" fontId="0" fillId="0" borderId="0" xfId="1" applyNumberFormat="1" applyFont="1"/>
    <xf numFmtId="0" fontId="0" fillId="0" borderId="1" xfId="0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166" fontId="7" fillId="0" borderId="2" xfId="1" applyNumberFormat="1" applyFont="1" applyFill="1" applyBorder="1" applyAlignment="1" applyProtection="1">
      <alignment horizontal="center" vertical="center"/>
    </xf>
    <xf numFmtId="165" fontId="7" fillId="0" borderId="2" xfId="0" applyNumberFormat="1" applyFont="1" applyFill="1" applyBorder="1" applyAlignment="1" applyProtection="1">
      <alignment horizontal="center" vertical="center"/>
    </xf>
    <xf numFmtId="166" fontId="9" fillId="0" borderId="1" xfId="1" applyNumberFormat="1" applyFont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6" fontId="3" fillId="3" borderId="1" xfId="1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6" fontId="8" fillId="0" borderId="0" xfId="1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5"/>
  <sheetViews>
    <sheetView showGridLines="0" rightToLeft="1" workbookViewId="0">
      <pane ySplit="6" topLeftCell="A30" activePane="bottomLeft" state="frozen"/>
      <selection pane="bottomLeft" activeCell="E57" sqref="E57"/>
    </sheetView>
  </sheetViews>
  <sheetFormatPr defaultRowHeight="15" x14ac:dyDescent="0.25"/>
  <cols>
    <col min="1" max="1" width="13.28515625" customWidth="1"/>
    <col min="2" max="2" width="23.42578125" bestFit="1" customWidth="1"/>
    <col min="3" max="3" width="23" customWidth="1"/>
    <col min="4" max="4" width="42.140625" bestFit="1" customWidth="1"/>
    <col min="5" max="5" width="12.28515625" style="11" bestFit="1" customWidth="1"/>
    <col min="6" max="6" width="13.7109375" style="11" customWidth="1"/>
    <col min="7" max="7" width="12.140625" customWidth="1"/>
    <col min="8" max="8" width="42.140625" bestFit="1" customWidth="1"/>
  </cols>
  <sheetData>
    <row r="2" spans="1:8" x14ac:dyDescent="0.25">
      <c r="C2" s="28" t="s">
        <v>41</v>
      </c>
      <c r="D2" s="28"/>
      <c r="E2" s="28"/>
      <c r="F2" s="28"/>
    </row>
    <row r="3" spans="1:8" x14ac:dyDescent="0.25">
      <c r="C3" s="28"/>
      <c r="D3" s="28"/>
      <c r="E3" s="28"/>
      <c r="F3" s="28"/>
    </row>
    <row r="4" spans="1:8" x14ac:dyDescent="0.25">
      <c r="C4" s="28"/>
      <c r="D4" s="28"/>
      <c r="E4" s="28"/>
      <c r="F4" s="28"/>
    </row>
    <row r="6" spans="1:8" ht="21" x14ac:dyDescent="0.25">
      <c r="A6" s="3" t="s">
        <v>34</v>
      </c>
      <c r="B6" s="3" t="s">
        <v>0</v>
      </c>
      <c r="C6" s="3" t="s">
        <v>7</v>
      </c>
      <c r="D6" s="3" t="s">
        <v>4</v>
      </c>
      <c r="E6" s="8" t="s">
        <v>1</v>
      </c>
      <c r="F6" s="8" t="s">
        <v>2</v>
      </c>
      <c r="G6" s="4" t="s">
        <v>3</v>
      </c>
      <c r="H6" s="3" t="s">
        <v>6</v>
      </c>
    </row>
    <row r="7" spans="1:8" ht="18.75" x14ac:dyDescent="0.25">
      <c r="A7" s="5" t="s">
        <v>35</v>
      </c>
      <c r="B7" s="5">
        <v>45733</v>
      </c>
      <c r="C7" s="6"/>
      <c r="D7" s="6" t="s">
        <v>8</v>
      </c>
      <c r="E7" s="9">
        <v>2000</v>
      </c>
      <c r="F7" s="9"/>
      <c r="G7" s="6">
        <f>E7</f>
        <v>2000</v>
      </c>
      <c r="H7" s="6"/>
    </row>
    <row r="8" spans="1:8" ht="18.75" x14ac:dyDescent="0.25">
      <c r="A8" s="5" t="s">
        <v>35</v>
      </c>
      <c r="B8" s="5">
        <v>45740</v>
      </c>
      <c r="C8" s="6">
        <v>5419</v>
      </c>
      <c r="D8" s="6" t="s">
        <v>9</v>
      </c>
      <c r="E8" s="9">
        <v>3000</v>
      </c>
      <c r="F8" s="9"/>
      <c r="G8" s="7">
        <f>G7+E8-F8</f>
        <v>5000</v>
      </c>
      <c r="H8" s="6"/>
    </row>
    <row r="9" spans="1:8" ht="18.75" x14ac:dyDescent="0.25">
      <c r="A9" s="5" t="s">
        <v>35</v>
      </c>
      <c r="B9" s="5">
        <v>45741</v>
      </c>
      <c r="C9" s="6">
        <v>5423</v>
      </c>
      <c r="D9" s="6" t="s">
        <v>9</v>
      </c>
      <c r="E9" s="9">
        <v>5000</v>
      </c>
      <c r="F9" s="9"/>
      <c r="G9" s="7">
        <f t="shared" ref="G9:G61" si="0">G8+E9-F9</f>
        <v>10000</v>
      </c>
      <c r="H9" s="6"/>
    </row>
    <row r="10" spans="1:8" ht="18.75" x14ac:dyDescent="0.25">
      <c r="A10" s="5" t="s">
        <v>35</v>
      </c>
      <c r="B10" s="5">
        <v>45742</v>
      </c>
      <c r="C10" s="6">
        <v>5431</v>
      </c>
      <c r="D10" s="6" t="s">
        <v>9</v>
      </c>
      <c r="E10" s="9">
        <v>2000</v>
      </c>
      <c r="F10" s="9"/>
      <c r="G10" s="7">
        <f t="shared" si="0"/>
        <v>12000</v>
      </c>
      <c r="H10" s="6"/>
    </row>
    <row r="11" spans="1:8" ht="18.75" x14ac:dyDescent="0.25">
      <c r="A11" s="5" t="s">
        <v>35</v>
      </c>
      <c r="B11" s="5">
        <v>45753</v>
      </c>
      <c r="C11" s="6">
        <v>5453</v>
      </c>
      <c r="D11" s="6" t="s">
        <v>9</v>
      </c>
      <c r="E11" s="9">
        <v>5000</v>
      </c>
      <c r="F11" s="9"/>
      <c r="G11" s="7">
        <f t="shared" si="0"/>
        <v>17000</v>
      </c>
      <c r="H11" s="6"/>
    </row>
    <row r="12" spans="1:8" ht="18.75" x14ac:dyDescent="0.25">
      <c r="A12" s="5" t="s">
        <v>35</v>
      </c>
      <c r="B12" s="5">
        <v>45760</v>
      </c>
      <c r="C12" s="6">
        <v>5503</v>
      </c>
      <c r="D12" s="6" t="s">
        <v>9</v>
      </c>
      <c r="E12" s="9">
        <v>4000</v>
      </c>
      <c r="F12" s="9"/>
      <c r="G12" s="7">
        <f t="shared" si="0"/>
        <v>21000</v>
      </c>
      <c r="H12" s="6"/>
    </row>
    <row r="13" spans="1:8" ht="18.75" x14ac:dyDescent="0.25">
      <c r="A13" s="5" t="s">
        <v>35</v>
      </c>
      <c r="B13" s="5">
        <v>45717</v>
      </c>
      <c r="C13" s="6"/>
      <c r="D13" s="6" t="s">
        <v>10</v>
      </c>
      <c r="E13" s="9"/>
      <c r="F13" s="9">
        <f>1130+700+1300+500+500+1250</f>
        <v>5380</v>
      </c>
      <c r="G13" s="7">
        <f t="shared" si="0"/>
        <v>15620</v>
      </c>
      <c r="H13" s="6"/>
    </row>
    <row r="14" spans="1:8" ht="18.75" x14ac:dyDescent="0.25">
      <c r="A14" s="5" t="s">
        <v>35</v>
      </c>
      <c r="B14" s="5">
        <v>45743</v>
      </c>
      <c r="C14" s="6"/>
      <c r="D14" s="6" t="s">
        <v>11</v>
      </c>
      <c r="E14" s="9"/>
      <c r="F14" s="9">
        <v>300</v>
      </c>
      <c r="G14" s="7">
        <f t="shared" si="0"/>
        <v>15320</v>
      </c>
      <c r="H14" s="6"/>
    </row>
    <row r="15" spans="1:8" ht="18.75" x14ac:dyDescent="0.25">
      <c r="A15" s="5" t="s">
        <v>35</v>
      </c>
      <c r="B15" s="5">
        <v>45743</v>
      </c>
      <c r="C15" s="6"/>
      <c r="D15" s="6" t="s">
        <v>12</v>
      </c>
      <c r="E15" s="9"/>
      <c r="F15" s="9">
        <v>800</v>
      </c>
      <c r="G15" s="7">
        <f t="shared" si="0"/>
        <v>14520</v>
      </c>
      <c r="H15" s="6"/>
    </row>
    <row r="16" spans="1:8" ht="18.75" x14ac:dyDescent="0.25">
      <c r="A16" s="5" t="s">
        <v>35</v>
      </c>
      <c r="B16" s="5">
        <v>45743</v>
      </c>
      <c r="C16" s="6"/>
      <c r="D16" s="6" t="s">
        <v>13</v>
      </c>
      <c r="E16" s="9"/>
      <c r="F16" s="9">
        <v>900</v>
      </c>
      <c r="G16" s="7">
        <f t="shared" si="0"/>
        <v>13620</v>
      </c>
      <c r="H16" s="6"/>
    </row>
    <row r="17" spans="1:8" ht="18.75" x14ac:dyDescent="0.25">
      <c r="A17" s="5" t="s">
        <v>35</v>
      </c>
      <c r="B17" s="5">
        <v>45757</v>
      </c>
      <c r="C17" s="6"/>
      <c r="D17" s="6" t="s">
        <v>42</v>
      </c>
      <c r="E17" s="9"/>
      <c r="F17" s="9">
        <f>1750+2050+1700+1700+2200</f>
        <v>9400</v>
      </c>
      <c r="G17" s="7">
        <f t="shared" si="0"/>
        <v>4220</v>
      </c>
      <c r="H17" s="6"/>
    </row>
    <row r="18" spans="1:8" ht="18.75" x14ac:dyDescent="0.25">
      <c r="A18" s="5" t="s">
        <v>44</v>
      </c>
      <c r="B18" s="5">
        <v>45762</v>
      </c>
      <c r="C18" s="6">
        <v>5522</v>
      </c>
      <c r="D18" s="6"/>
      <c r="E18" s="9">
        <v>5000</v>
      </c>
      <c r="F18" s="9"/>
      <c r="G18" s="7">
        <f t="shared" si="0"/>
        <v>9220</v>
      </c>
      <c r="H18" s="6"/>
    </row>
    <row r="19" spans="1:8" ht="18.75" x14ac:dyDescent="0.25">
      <c r="A19" s="5" t="s">
        <v>44</v>
      </c>
      <c r="B19" s="5">
        <v>45780</v>
      </c>
      <c r="C19" s="6">
        <v>5614</v>
      </c>
      <c r="D19" s="6"/>
      <c r="E19" s="9">
        <v>5000</v>
      </c>
      <c r="F19" s="9"/>
      <c r="G19" s="7">
        <f t="shared" si="0"/>
        <v>14220</v>
      </c>
      <c r="H19" s="6"/>
    </row>
    <row r="20" spans="1:8" ht="18.75" x14ac:dyDescent="0.25">
      <c r="A20" s="5" t="s">
        <v>44</v>
      </c>
      <c r="B20" s="5">
        <v>45784</v>
      </c>
      <c r="C20" s="6">
        <v>5662</v>
      </c>
      <c r="D20" s="6"/>
      <c r="E20" s="9">
        <v>5000</v>
      </c>
      <c r="F20" s="9"/>
      <c r="G20" s="7">
        <f t="shared" si="0"/>
        <v>19220</v>
      </c>
      <c r="H20" s="6"/>
    </row>
    <row r="21" spans="1:8" ht="18.75" x14ac:dyDescent="0.25">
      <c r="A21" s="5" t="s">
        <v>44</v>
      </c>
      <c r="B21" s="5">
        <v>45787</v>
      </c>
      <c r="C21" s="6"/>
      <c r="D21" s="6" t="s">
        <v>45</v>
      </c>
      <c r="E21" s="9"/>
      <c r="F21" s="9">
        <v>1250</v>
      </c>
      <c r="G21" s="7">
        <f t="shared" si="0"/>
        <v>17970</v>
      </c>
      <c r="H21" s="6"/>
    </row>
    <row r="22" spans="1:8" ht="18.75" x14ac:dyDescent="0.25">
      <c r="A22" s="5" t="s">
        <v>44</v>
      </c>
      <c r="B22" s="5">
        <v>45787</v>
      </c>
      <c r="C22" s="6"/>
      <c r="D22" s="6" t="s">
        <v>46</v>
      </c>
      <c r="E22" s="9"/>
      <c r="F22" s="9">
        <f>1200+1160+1200+1320+1617</f>
        <v>6497</v>
      </c>
      <c r="G22" s="7">
        <f t="shared" si="0"/>
        <v>11473</v>
      </c>
      <c r="H22" s="6"/>
    </row>
    <row r="23" spans="1:8" ht="18.75" x14ac:dyDescent="0.25">
      <c r="A23" s="5" t="s">
        <v>44</v>
      </c>
      <c r="B23" s="5">
        <v>45787</v>
      </c>
      <c r="C23" s="6"/>
      <c r="D23" s="6" t="s">
        <v>47</v>
      </c>
      <c r="E23" s="9"/>
      <c r="F23" s="9">
        <f>1700+1800+1800+1800</f>
        <v>7100</v>
      </c>
      <c r="G23" s="7">
        <f t="shared" si="0"/>
        <v>4373</v>
      </c>
      <c r="H23" s="6"/>
    </row>
    <row r="24" spans="1:8" ht="18.75" x14ac:dyDescent="0.25">
      <c r="A24" s="5" t="s">
        <v>44</v>
      </c>
      <c r="B24" s="5">
        <v>45787</v>
      </c>
      <c r="C24" s="6"/>
      <c r="D24" s="6" t="s">
        <v>48</v>
      </c>
      <c r="E24" s="9"/>
      <c r="F24" s="9">
        <f>9*250</f>
        <v>2250</v>
      </c>
      <c r="G24" s="7">
        <f t="shared" si="0"/>
        <v>2123</v>
      </c>
      <c r="H24" s="6"/>
    </row>
    <row r="25" spans="1:8" ht="18.75" x14ac:dyDescent="0.25">
      <c r="A25" s="5" t="s">
        <v>44</v>
      </c>
      <c r="B25" s="5">
        <v>45787</v>
      </c>
      <c r="C25" s="6"/>
      <c r="D25" s="6" t="s">
        <v>49</v>
      </c>
      <c r="E25" s="9"/>
      <c r="F25" s="9">
        <v>200</v>
      </c>
      <c r="G25" s="7">
        <f t="shared" si="0"/>
        <v>1923</v>
      </c>
      <c r="H25" s="6"/>
    </row>
    <row r="26" spans="1:8" ht="18.75" x14ac:dyDescent="0.25">
      <c r="A26" s="21" t="s">
        <v>44</v>
      </c>
      <c r="B26" s="21">
        <v>45787</v>
      </c>
      <c r="C26" s="22">
        <v>5672</v>
      </c>
      <c r="D26" s="22" t="s">
        <v>9</v>
      </c>
      <c r="E26" s="23">
        <v>5000</v>
      </c>
      <c r="F26" s="23"/>
      <c r="G26" s="24">
        <f t="shared" si="0"/>
        <v>6923</v>
      </c>
      <c r="H26" s="22"/>
    </row>
    <row r="27" spans="1:8" ht="18.75" x14ac:dyDescent="0.25">
      <c r="A27" s="5" t="s">
        <v>59</v>
      </c>
      <c r="B27" s="5">
        <v>45798</v>
      </c>
      <c r="C27" s="6">
        <v>5744</v>
      </c>
      <c r="D27" s="6" t="s">
        <v>9</v>
      </c>
      <c r="E27" s="9">
        <v>2000</v>
      </c>
      <c r="F27" s="9"/>
      <c r="G27" s="7">
        <f t="shared" si="0"/>
        <v>8923</v>
      </c>
      <c r="H27" s="6"/>
    </row>
    <row r="28" spans="1:8" ht="18.75" x14ac:dyDescent="0.25">
      <c r="A28" s="5" t="s">
        <v>59</v>
      </c>
      <c r="B28" s="5">
        <v>45811</v>
      </c>
      <c r="C28" s="6">
        <v>5791</v>
      </c>
      <c r="D28" s="6" t="s">
        <v>9</v>
      </c>
      <c r="E28" s="9">
        <v>3000</v>
      </c>
      <c r="F28" s="9"/>
      <c r="G28" s="7">
        <f t="shared" si="0"/>
        <v>11923</v>
      </c>
      <c r="H28" s="6"/>
    </row>
    <row r="29" spans="1:8" ht="18.75" x14ac:dyDescent="0.25">
      <c r="A29" s="5" t="s">
        <v>59</v>
      </c>
      <c r="B29" s="5">
        <v>45820</v>
      </c>
      <c r="C29" s="6"/>
      <c r="D29" s="6" t="s">
        <v>66</v>
      </c>
      <c r="E29" s="9"/>
      <c r="F29" s="9">
        <v>1345</v>
      </c>
      <c r="G29" s="7">
        <f t="shared" si="0"/>
        <v>10578</v>
      </c>
      <c r="H29" s="6"/>
    </row>
    <row r="30" spans="1:8" ht="18.75" x14ac:dyDescent="0.25">
      <c r="A30" s="5" t="s">
        <v>59</v>
      </c>
      <c r="B30" s="5">
        <v>45820</v>
      </c>
      <c r="C30" s="6"/>
      <c r="D30" s="6" t="s">
        <v>67</v>
      </c>
      <c r="E30" s="9"/>
      <c r="F30" s="9">
        <v>1035</v>
      </c>
      <c r="G30" s="7">
        <f t="shared" si="0"/>
        <v>9543</v>
      </c>
      <c r="H30" s="6"/>
    </row>
    <row r="31" spans="1:8" ht="18.75" x14ac:dyDescent="0.25">
      <c r="A31" s="5" t="s">
        <v>59</v>
      </c>
      <c r="B31" s="5">
        <v>45820</v>
      </c>
      <c r="C31" s="6"/>
      <c r="D31" s="6" t="s">
        <v>68</v>
      </c>
      <c r="E31" s="9"/>
      <c r="F31" s="9">
        <v>1590</v>
      </c>
      <c r="G31" s="7">
        <f t="shared" si="0"/>
        <v>7953</v>
      </c>
      <c r="H31" s="6"/>
    </row>
    <row r="32" spans="1:8" ht="18.75" x14ac:dyDescent="0.25">
      <c r="A32" s="5" t="s">
        <v>59</v>
      </c>
      <c r="B32" s="5">
        <v>45820</v>
      </c>
      <c r="C32" s="6"/>
      <c r="D32" s="6" t="s">
        <v>69</v>
      </c>
      <c r="E32" s="9"/>
      <c r="F32" s="9">
        <v>1610</v>
      </c>
      <c r="G32" s="7">
        <f t="shared" si="0"/>
        <v>6343</v>
      </c>
      <c r="H32" s="6"/>
    </row>
    <row r="33" spans="1:8" ht="18.75" x14ac:dyDescent="0.25">
      <c r="A33" s="5" t="s">
        <v>59</v>
      </c>
      <c r="B33" s="5">
        <v>45820</v>
      </c>
      <c r="C33" s="6"/>
      <c r="D33" s="6" t="s">
        <v>70</v>
      </c>
      <c r="E33" s="9"/>
      <c r="F33" s="9">
        <v>7200</v>
      </c>
      <c r="G33" s="7">
        <f t="shared" si="0"/>
        <v>-857</v>
      </c>
      <c r="H33" s="6"/>
    </row>
    <row r="34" spans="1:8" ht="18.75" x14ac:dyDescent="0.25">
      <c r="A34" s="5" t="s">
        <v>59</v>
      </c>
      <c r="B34" s="5">
        <v>45820</v>
      </c>
      <c r="C34" s="6"/>
      <c r="D34" s="6" t="s">
        <v>71</v>
      </c>
      <c r="E34" s="9"/>
      <c r="F34" s="9">
        <f>10*250</f>
        <v>2500</v>
      </c>
      <c r="G34" s="7">
        <f t="shared" si="0"/>
        <v>-3357</v>
      </c>
      <c r="H34" s="6"/>
    </row>
    <row r="35" spans="1:8" ht="18.75" x14ac:dyDescent="0.25">
      <c r="A35" s="21" t="s">
        <v>59</v>
      </c>
      <c r="B35" s="21">
        <v>45820</v>
      </c>
      <c r="C35" s="22"/>
      <c r="D35" s="22" t="s">
        <v>49</v>
      </c>
      <c r="E35" s="23"/>
      <c r="F35" s="23">
        <v>700</v>
      </c>
      <c r="G35" s="24">
        <f t="shared" si="0"/>
        <v>-4057</v>
      </c>
      <c r="H35" s="22"/>
    </row>
    <row r="36" spans="1:8" ht="18.75" x14ac:dyDescent="0.25">
      <c r="A36" s="6" t="s">
        <v>72</v>
      </c>
      <c r="B36" s="5">
        <v>45822</v>
      </c>
      <c r="C36" s="6">
        <v>5835</v>
      </c>
      <c r="D36" s="6" t="s">
        <v>9</v>
      </c>
      <c r="E36" s="9">
        <v>5000</v>
      </c>
      <c r="F36" s="9"/>
      <c r="G36" s="7">
        <f t="shared" si="0"/>
        <v>943</v>
      </c>
      <c r="H36" s="6"/>
    </row>
    <row r="37" spans="1:8" ht="18.75" x14ac:dyDescent="0.25">
      <c r="A37" s="6" t="s">
        <v>72</v>
      </c>
      <c r="B37" s="5">
        <v>45827</v>
      </c>
      <c r="C37" s="6">
        <v>5867</v>
      </c>
      <c r="D37" s="6" t="s">
        <v>9</v>
      </c>
      <c r="E37" s="9">
        <v>3000</v>
      </c>
      <c r="F37" s="9"/>
      <c r="G37" s="7">
        <f t="shared" si="0"/>
        <v>3943</v>
      </c>
      <c r="H37" s="6"/>
    </row>
    <row r="38" spans="1:8" ht="18.75" x14ac:dyDescent="0.25">
      <c r="A38" s="6" t="s">
        <v>72</v>
      </c>
      <c r="B38" s="5">
        <v>45837</v>
      </c>
      <c r="C38" s="6"/>
      <c r="D38" s="6" t="s">
        <v>76</v>
      </c>
      <c r="E38" s="9"/>
      <c r="F38" s="9">
        <v>1400</v>
      </c>
      <c r="G38" s="7">
        <f t="shared" si="0"/>
        <v>2543</v>
      </c>
      <c r="H38" s="6"/>
    </row>
    <row r="39" spans="1:8" ht="18.75" x14ac:dyDescent="0.25">
      <c r="A39" s="6" t="s">
        <v>72</v>
      </c>
      <c r="B39" s="5">
        <v>45837</v>
      </c>
      <c r="C39" s="6"/>
      <c r="D39" s="6" t="s">
        <v>77</v>
      </c>
      <c r="E39" s="9"/>
      <c r="F39" s="9">
        <v>1300</v>
      </c>
      <c r="G39" s="7">
        <f t="shared" si="0"/>
        <v>1243</v>
      </c>
      <c r="H39" s="6"/>
    </row>
    <row r="40" spans="1:8" ht="18.75" x14ac:dyDescent="0.25">
      <c r="A40" s="6" t="s">
        <v>72</v>
      </c>
      <c r="B40" s="5">
        <v>45837</v>
      </c>
      <c r="C40" s="6"/>
      <c r="D40" s="6" t="s">
        <v>12</v>
      </c>
      <c r="E40" s="9"/>
      <c r="F40" s="9">
        <v>200</v>
      </c>
      <c r="G40" s="7">
        <f t="shared" si="0"/>
        <v>1043</v>
      </c>
      <c r="H40" s="6"/>
    </row>
    <row r="41" spans="1:8" ht="18.75" x14ac:dyDescent="0.25">
      <c r="A41" s="6" t="s">
        <v>72</v>
      </c>
      <c r="B41" s="5">
        <v>45837</v>
      </c>
      <c r="C41" s="6"/>
      <c r="D41" s="6" t="s">
        <v>79</v>
      </c>
      <c r="E41" s="9"/>
      <c r="F41" s="9">
        <v>3600</v>
      </c>
      <c r="G41" s="7">
        <f t="shared" si="0"/>
        <v>-2557</v>
      </c>
      <c r="H41" s="6"/>
    </row>
    <row r="42" spans="1:8" ht="18.75" x14ac:dyDescent="0.25">
      <c r="A42" s="22" t="s">
        <v>72</v>
      </c>
      <c r="B42" s="21">
        <v>45837</v>
      </c>
      <c r="C42" s="22"/>
      <c r="D42" s="22" t="s">
        <v>78</v>
      </c>
      <c r="E42" s="23"/>
      <c r="F42" s="23">
        <f>4*250</f>
        <v>1000</v>
      </c>
      <c r="G42" s="24">
        <f t="shared" si="0"/>
        <v>-3557</v>
      </c>
      <c r="H42" s="22"/>
    </row>
    <row r="43" spans="1:8" ht="18.75" x14ac:dyDescent="0.25">
      <c r="A43" s="6"/>
      <c r="B43" s="5"/>
      <c r="C43" s="6"/>
      <c r="D43" s="6"/>
      <c r="E43" s="9"/>
      <c r="F43" s="9"/>
      <c r="G43" s="7">
        <f t="shared" si="0"/>
        <v>-3557</v>
      </c>
      <c r="H43" s="6"/>
    </row>
    <row r="44" spans="1:8" ht="18.75" x14ac:dyDescent="0.25">
      <c r="A44" s="6"/>
      <c r="B44" s="5"/>
      <c r="C44" s="6"/>
      <c r="D44" s="6"/>
      <c r="E44" s="9"/>
      <c r="F44" s="9"/>
      <c r="G44" s="7">
        <f t="shared" si="0"/>
        <v>-3557</v>
      </c>
      <c r="H44" s="6"/>
    </row>
    <row r="45" spans="1:8" ht="18.75" x14ac:dyDescent="0.25">
      <c r="A45" s="6"/>
      <c r="B45" s="5"/>
      <c r="C45" s="6"/>
      <c r="D45" s="6"/>
      <c r="E45" s="9"/>
      <c r="F45" s="9"/>
      <c r="G45" s="7">
        <f t="shared" si="0"/>
        <v>-3557</v>
      </c>
      <c r="H45" s="6"/>
    </row>
    <row r="46" spans="1:8" ht="18.75" x14ac:dyDescent="0.25">
      <c r="A46" s="6"/>
      <c r="B46" s="5"/>
      <c r="C46" s="6"/>
      <c r="D46" s="6"/>
      <c r="E46" s="9"/>
      <c r="F46" s="9"/>
      <c r="G46" s="7">
        <f t="shared" si="0"/>
        <v>-3557</v>
      </c>
      <c r="H46" s="6"/>
    </row>
    <row r="47" spans="1:8" ht="18.75" x14ac:dyDescent="0.25">
      <c r="A47" s="6"/>
      <c r="B47" s="5"/>
      <c r="C47" s="6"/>
      <c r="D47" s="6"/>
      <c r="E47" s="9"/>
      <c r="F47" s="9"/>
      <c r="G47" s="7">
        <f t="shared" si="0"/>
        <v>-3557</v>
      </c>
      <c r="H47" s="6"/>
    </row>
    <row r="48" spans="1:8" ht="18.75" x14ac:dyDescent="0.25">
      <c r="A48" s="6"/>
      <c r="B48" s="5"/>
      <c r="C48" s="6"/>
      <c r="D48" s="6"/>
      <c r="E48" s="9"/>
      <c r="F48" s="9"/>
      <c r="G48" s="7">
        <f t="shared" si="0"/>
        <v>-3557</v>
      </c>
      <c r="H48" s="6"/>
    </row>
    <row r="49" spans="1:8" ht="18.75" x14ac:dyDescent="0.25">
      <c r="A49" s="6"/>
      <c r="B49" s="5"/>
      <c r="C49" s="6"/>
      <c r="D49" s="6"/>
      <c r="E49" s="9"/>
      <c r="F49" s="9"/>
      <c r="G49" s="7">
        <f t="shared" si="0"/>
        <v>-3557</v>
      </c>
      <c r="H49" s="6"/>
    </row>
    <row r="50" spans="1:8" ht="18.75" x14ac:dyDescent="0.25">
      <c r="A50" s="6"/>
      <c r="B50" s="5"/>
      <c r="C50" s="6"/>
      <c r="D50" s="6"/>
      <c r="E50" s="9"/>
      <c r="F50" s="9"/>
      <c r="G50" s="7">
        <f t="shared" si="0"/>
        <v>-3557</v>
      </c>
      <c r="H50" s="6"/>
    </row>
    <row r="51" spans="1:8" ht="18.75" x14ac:dyDescent="0.25">
      <c r="A51" s="6"/>
      <c r="B51" s="5"/>
      <c r="C51" s="6"/>
      <c r="D51" s="6"/>
      <c r="E51" s="9"/>
      <c r="F51" s="9"/>
      <c r="G51" s="7">
        <f t="shared" si="0"/>
        <v>-3557</v>
      </c>
      <c r="H51" s="6"/>
    </row>
    <row r="52" spans="1:8" ht="18.75" x14ac:dyDescent="0.25">
      <c r="A52" s="6"/>
      <c r="B52" s="5"/>
      <c r="C52" s="6"/>
      <c r="D52" s="6"/>
      <c r="E52" s="9"/>
      <c r="F52" s="9"/>
      <c r="G52" s="7">
        <f t="shared" si="0"/>
        <v>-3557</v>
      </c>
      <c r="H52" s="6"/>
    </row>
    <row r="53" spans="1:8" ht="18.75" x14ac:dyDescent="0.25">
      <c r="A53" s="6"/>
      <c r="B53" s="5"/>
      <c r="C53" s="6"/>
      <c r="D53" s="6"/>
      <c r="E53" s="9"/>
      <c r="F53" s="9"/>
      <c r="G53" s="7">
        <f t="shared" si="0"/>
        <v>-3557</v>
      </c>
      <c r="H53" s="6"/>
    </row>
    <row r="54" spans="1:8" ht="18.75" x14ac:dyDescent="0.25">
      <c r="A54" s="6"/>
      <c r="B54" s="5"/>
      <c r="C54" s="6"/>
      <c r="D54" s="6"/>
      <c r="E54" s="9"/>
      <c r="F54" s="9"/>
      <c r="G54" s="7">
        <f t="shared" si="0"/>
        <v>-3557</v>
      </c>
      <c r="H54" s="6"/>
    </row>
    <row r="55" spans="1:8" ht="18.75" x14ac:dyDescent="0.25">
      <c r="A55" s="6"/>
      <c r="B55" s="5"/>
      <c r="C55" s="6"/>
      <c r="D55" s="6"/>
      <c r="E55" s="9"/>
      <c r="F55" s="9"/>
      <c r="G55" s="7">
        <f t="shared" si="0"/>
        <v>-3557</v>
      </c>
      <c r="H55" s="6"/>
    </row>
    <row r="56" spans="1:8" ht="18.75" x14ac:dyDescent="0.25">
      <c r="A56" s="6"/>
      <c r="B56" s="5"/>
      <c r="C56" s="6"/>
      <c r="D56" s="6"/>
      <c r="E56" s="9"/>
      <c r="F56" s="9"/>
      <c r="G56" s="7">
        <f t="shared" si="0"/>
        <v>-3557</v>
      </c>
      <c r="H56" s="6"/>
    </row>
    <row r="57" spans="1:8" ht="18.75" x14ac:dyDescent="0.25">
      <c r="A57" s="6"/>
      <c r="B57" s="5"/>
      <c r="C57" s="6"/>
      <c r="D57" s="6"/>
      <c r="E57" s="9"/>
      <c r="F57" s="9"/>
      <c r="G57" s="7">
        <f t="shared" si="0"/>
        <v>-3557</v>
      </c>
      <c r="H57" s="6"/>
    </row>
    <row r="58" spans="1:8" ht="18.75" x14ac:dyDescent="0.25">
      <c r="A58" s="6"/>
      <c r="B58" s="6"/>
      <c r="C58" s="6"/>
      <c r="D58" s="6"/>
      <c r="E58" s="9"/>
      <c r="F58" s="9"/>
      <c r="G58" s="7">
        <f t="shared" si="0"/>
        <v>-3557</v>
      </c>
      <c r="H58" s="6"/>
    </row>
    <row r="59" spans="1:8" ht="18.75" x14ac:dyDescent="0.25">
      <c r="A59" s="6"/>
      <c r="B59" s="6"/>
      <c r="C59" s="6"/>
      <c r="D59" s="6"/>
      <c r="E59" s="9"/>
      <c r="F59" s="9"/>
      <c r="G59" s="7">
        <f t="shared" si="0"/>
        <v>-3557</v>
      </c>
      <c r="H59" s="6"/>
    </row>
    <row r="60" spans="1:8" ht="18.75" x14ac:dyDescent="0.25">
      <c r="A60" s="6"/>
      <c r="B60" s="6"/>
      <c r="C60" s="6"/>
      <c r="D60" s="6"/>
      <c r="E60" s="9"/>
      <c r="F60" s="9"/>
      <c r="G60" s="7">
        <f t="shared" si="0"/>
        <v>-3557</v>
      </c>
      <c r="H60" s="6"/>
    </row>
    <row r="61" spans="1:8" ht="18.75" x14ac:dyDescent="0.25">
      <c r="A61" s="6"/>
      <c r="B61" s="6"/>
      <c r="C61" s="6"/>
      <c r="D61" s="6"/>
      <c r="E61" s="9"/>
      <c r="F61" s="9"/>
      <c r="G61" s="7">
        <f t="shared" si="0"/>
        <v>-3557</v>
      </c>
      <c r="H61" s="6"/>
    </row>
    <row r="62" spans="1:8" ht="42.75" customHeight="1" x14ac:dyDescent="0.25">
      <c r="A62" s="25" t="s">
        <v>36</v>
      </c>
      <c r="B62" s="26"/>
      <c r="C62" s="27"/>
      <c r="D62" s="12"/>
      <c r="E62" s="13">
        <f>SUBTOTAL(9,E7:E61)</f>
        <v>54000</v>
      </c>
      <c r="F62" s="13">
        <f>SUBTOTAL(9,F13:F61)</f>
        <v>57557</v>
      </c>
      <c r="G62" s="14"/>
      <c r="H62" s="12"/>
    </row>
    <row r="63" spans="1:8" x14ac:dyDescent="0.25">
      <c r="A63" s="1"/>
      <c r="B63" s="1"/>
      <c r="C63" s="1"/>
      <c r="D63" s="1"/>
      <c r="E63" s="10"/>
      <c r="F63" s="10"/>
      <c r="G63" s="1"/>
      <c r="H63" s="1"/>
    </row>
    <row r="64" spans="1:8" ht="23.25" x14ac:dyDescent="0.25">
      <c r="B64" s="15" t="s">
        <v>37</v>
      </c>
      <c r="D64" s="15"/>
      <c r="H64" s="15" t="s">
        <v>38</v>
      </c>
    </row>
    <row r="65" spans="2:8" ht="18.75" x14ac:dyDescent="0.25">
      <c r="B65" s="2" t="s">
        <v>39</v>
      </c>
      <c r="D65" s="2"/>
      <c r="H65" s="2" t="s">
        <v>40</v>
      </c>
    </row>
  </sheetData>
  <autoFilter ref="A6:H61"/>
  <mergeCells count="2">
    <mergeCell ref="A62:C62"/>
    <mergeCell ref="C2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71"/>
  <sheetViews>
    <sheetView showGridLines="0" rightToLeft="1" tabSelected="1" topLeftCell="A40" workbookViewId="0">
      <selection activeCell="C64" sqref="C64"/>
    </sheetView>
  </sheetViews>
  <sheetFormatPr defaultRowHeight="15" x14ac:dyDescent="0.25"/>
  <cols>
    <col min="1" max="1" width="15.7109375" bestFit="1" customWidth="1"/>
    <col min="2" max="2" width="13.28515625" customWidth="1"/>
    <col min="3" max="3" width="14.5703125" style="11" bestFit="1" customWidth="1"/>
    <col min="4" max="4" width="12.140625" style="11" bestFit="1" customWidth="1"/>
    <col min="5" max="5" width="14.42578125" bestFit="1" customWidth="1"/>
    <col min="6" max="6" width="33.28515625" bestFit="1" customWidth="1"/>
    <col min="7" max="7" width="18.7109375" customWidth="1"/>
    <col min="8" max="8" width="36" bestFit="1" customWidth="1"/>
  </cols>
  <sheetData>
    <row r="2" spans="1:8" x14ac:dyDescent="0.25">
      <c r="E2" s="29" t="s">
        <v>43</v>
      </c>
      <c r="F2" s="29"/>
    </row>
    <row r="3" spans="1:8" x14ac:dyDescent="0.25">
      <c r="E3" s="29"/>
      <c r="F3" s="29"/>
    </row>
    <row r="4" spans="1:8" x14ac:dyDescent="0.25">
      <c r="E4" s="29"/>
      <c r="F4" s="29"/>
    </row>
    <row r="6" spans="1:8" ht="37.5" customHeight="1" x14ac:dyDescent="0.25">
      <c r="A6" s="16" t="s">
        <v>34</v>
      </c>
      <c r="B6" s="16" t="s">
        <v>0</v>
      </c>
      <c r="C6" s="17" t="s">
        <v>1</v>
      </c>
      <c r="D6" s="17" t="s">
        <v>2</v>
      </c>
      <c r="E6" s="18" t="s">
        <v>3</v>
      </c>
      <c r="F6" s="16" t="s">
        <v>4</v>
      </c>
      <c r="G6" s="16" t="s">
        <v>5</v>
      </c>
      <c r="H6" s="16" t="s">
        <v>6</v>
      </c>
    </row>
    <row r="7" spans="1:8" ht="18.75" x14ac:dyDescent="0.25">
      <c r="A7" s="5" t="s">
        <v>35</v>
      </c>
      <c r="B7" s="5">
        <v>45717</v>
      </c>
      <c r="C7" s="9">
        <f>7*200</f>
        <v>1400</v>
      </c>
      <c r="D7" s="9"/>
      <c r="E7" s="6">
        <f>C7</f>
        <v>1400</v>
      </c>
      <c r="F7" s="6" t="s">
        <v>14</v>
      </c>
      <c r="G7" s="6" t="s">
        <v>15</v>
      </c>
      <c r="H7" s="6"/>
    </row>
    <row r="8" spans="1:8" ht="18.75" x14ac:dyDescent="0.25">
      <c r="A8" s="5" t="s">
        <v>35</v>
      </c>
      <c r="B8" s="5">
        <v>45718</v>
      </c>
      <c r="C8" s="9">
        <f>10.5*400</f>
        <v>4200</v>
      </c>
      <c r="D8" s="9"/>
      <c r="E8" s="7">
        <f>E7+C8-D8</f>
        <v>5600</v>
      </c>
      <c r="F8" s="6" t="s">
        <v>16</v>
      </c>
      <c r="G8" s="6" t="s">
        <v>15</v>
      </c>
      <c r="H8" s="6" t="s">
        <v>17</v>
      </c>
    </row>
    <row r="9" spans="1:8" ht="18.75" x14ac:dyDescent="0.25">
      <c r="A9" s="5" t="s">
        <v>35</v>
      </c>
      <c r="B9" s="5">
        <v>45724</v>
      </c>
      <c r="C9" s="9">
        <f>28*400</f>
        <v>11200</v>
      </c>
      <c r="D9" s="9"/>
      <c r="E9" s="7">
        <f t="shared" ref="E9:E68" si="0">E8+C9-D9</f>
        <v>16800</v>
      </c>
      <c r="F9" s="6" t="s">
        <v>18</v>
      </c>
      <c r="G9" s="6" t="s">
        <v>15</v>
      </c>
      <c r="H9" s="6" t="s">
        <v>19</v>
      </c>
    </row>
    <row r="10" spans="1:8" ht="18.75" x14ac:dyDescent="0.25">
      <c r="A10" s="5" t="s">
        <v>35</v>
      </c>
      <c r="B10" s="5">
        <v>45724</v>
      </c>
      <c r="C10" s="9">
        <f>3*200</f>
        <v>600</v>
      </c>
      <c r="D10" s="9"/>
      <c r="E10" s="7">
        <f t="shared" si="0"/>
        <v>17400</v>
      </c>
      <c r="F10" s="6" t="s">
        <v>20</v>
      </c>
      <c r="G10" s="6" t="s">
        <v>15</v>
      </c>
      <c r="H10" s="6"/>
    </row>
    <row r="11" spans="1:8" ht="18.75" x14ac:dyDescent="0.25">
      <c r="A11" s="5" t="s">
        <v>35</v>
      </c>
      <c r="B11" s="5">
        <v>45724</v>
      </c>
      <c r="C11" s="9">
        <f>2*400</f>
        <v>800</v>
      </c>
      <c r="D11" s="9"/>
      <c r="E11" s="7">
        <f t="shared" si="0"/>
        <v>18200</v>
      </c>
      <c r="F11" s="6" t="s">
        <v>21</v>
      </c>
      <c r="G11" s="6" t="s">
        <v>22</v>
      </c>
      <c r="H11" s="6"/>
    </row>
    <row r="12" spans="1:8" ht="18.75" x14ac:dyDescent="0.25">
      <c r="A12" s="5" t="s">
        <v>35</v>
      </c>
      <c r="B12" s="5">
        <v>45733</v>
      </c>
      <c r="C12" s="9">
        <v>400</v>
      </c>
      <c r="D12" s="9"/>
      <c r="E12" s="7">
        <f t="shared" si="0"/>
        <v>18600</v>
      </c>
      <c r="F12" s="6" t="s">
        <v>23</v>
      </c>
      <c r="G12" s="6" t="s">
        <v>15</v>
      </c>
      <c r="H12" s="6"/>
    </row>
    <row r="13" spans="1:8" ht="18.75" x14ac:dyDescent="0.25">
      <c r="A13" s="5" t="s">
        <v>35</v>
      </c>
      <c r="B13" s="5">
        <v>45735</v>
      </c>
      <c r="C13" s="9">
        <f>19*200</f>
        <v>3800</v>
      </c>
      <c r="D13" s="9"/>
      <c r="E13" s="7">
        <f t="shared" si="0"/>
        <v>22400</v>
      </c>
      <c r="F13" s="6" t="s">
        <v>24</v>
      </c>
      <c r="G13" s="6" t="s">
        <v>15</v>
      </c>
      <c r="H13" s="6"/>
    </row>
    <row r="14" spans="1:8" ht="18.75" x14ac:dyDescent="0.25">
      <c r="A14" s="5" t="s">
        <v>35</v>
      </c>
      <c r="B14" s="5">
        <v>45735</v>
      </c>
      <c r="C14" s="9">
        <v>400</v>
      </c>
      <c r="D14" s="9"/>
      <c r="E14" s="7">
        <f t="shared" si="0"/>
        <v>22800</v>
      </c>
      <c r="F14" s="6" t="s">
        <v>23</v>
      </c>
      <c r="G14" s="6" t="s">
        <v>25</v>
      </c>
      <c r="H14" s="6"/>
    </row>
    <row r="15" spans="1:8" ht="18.75" x14ac:dyDescent="0.25">
      <c r="A15" s="5" t="s">
        <v>35</v>
      </c>
      <c r="B15" s="5">
        <v>45738</v>
      </c>
      <c r="C15" s="9">
        <f>7.5*400</f>
        <v>3000</v>
      </c>
      <c r="D15" s="9"/>
      <c r="E15" s="7">
        <f t="shared" si="0"/>
        <v>25800</v>
      </c>
      <c r="F15" s="6" t="s">
        <v>26</v>
      </c>
      <c r="G15" s="6" t="s">
        <v>15</v>
      </c>
      <c r="H15" s="6" t="s">
        <v>27</v>
      </c>
    </row>
    <row r="16" spans="1:8" ht="18.75" x14ac:dyDescent="0.25">
      <c r="A16" s="5" t="s">
        <v>35</v>
      </c>
      <c r="B16" s="5">
        <v>45752</v>
      </c>
      <c r="C16" s="9">
        <f>28*400</f>
        <v>11200</v>
      </c>
      <c r="D16" s="9"/>
      <c r="E16" s="7">
        <f t="shared" si="0"/>
        <v>37000</v>
      </c>
      <c r="F16" s="6" t="s">
        <v>28</v>
      </c>
      <c r="G16" s="6" t="s">
        <v>15</v>
      </c>
      <c r="H16" s="6" t="s">
        <v>29</v>
      </c>
    </row>
    <row r="17" spans="1:8" ht="18.75" x14ac:dyDescent="0.25">
      <c r="A17" s="5" t="s">
        <v>35</v>
      </c>
      <c r="B17" s="5">
        <v>45754</v>
      </c>
      <c r="C17" s="9">
        <f>13*200</f>
        <v>2600</v>
      </c>
      <c r="D17" s="9"/>
      <c r="E17" s="7">
        <f t="shared" si="0"/>
        <v>39600</v>
      </c>
      <c r="F17" s="6" t="s">
        <v>30</v>
      </c>
      <c r="G17" s="6" t="s">
        <v>15</v>
      </c>
      <c r="H17" s="6" t="s">
        <v>31</v>
      </c>
    </row>
    <row r="18" spans="1:8" ht="18.75" x14ac:dyDescent="0.25">
      <c r="A18" s="5" t="s">
        <v>35</v>
      </c>
      <c r="B18" s="5">
        <v>45757</v>
      </c>
      <c r="C18" s="9">
        <v>400</v>
      </c>
      <c r="D18" s="9"/>
      <c r="E18" s="7">
        <f t="shared" si="0"/>
        <v>40000</v>
      </c>
      <c r="F18" s="6" t="s">
        <v>23</v>
      </c>
      <c r="G18" s="6" t="s">
        <v>32</v>
      </c>
      <c r="H18" s="6"/>
    </row>
    <row r="19" spans="1:8" ht="18.75" x14ac:dyDescent="0.25">
      <c r="A19" s="5" t="s">
        <v>35</v>
      </c>
      <c r="B19" s="5">
        <v>45759</v>
      </c>
      <c r="C19" s="9">
        <v>400</v>
      </c>
      <c r="D19" s="9"/>
      <c r="E19" s="7">
        <f t="shared" si="0"/>
        <v>40400</v>
      </c>
      <c r="F19" s="6" t="s">
        <v>23</v>
      </c>
      <c r="G19" s="6" t="s">
        <v>25</v>
      </c>
      <c r="H19" s="6"/>
    </row>
    <row r="20" spans="1:8" ht="18.75" x14ac:dyDescent="0.25">
      <c r="A20" s="5" t="s">
        <v>35</v>
      </c>
      <c r="B20" s="5">
        <v>45760</v>
      </c>
      <c r="C20" s="9">
        <v>400</v>
      </c>
      <c r="D20" s="9"/>
      <c r="E20" s="7">
        <f t="shared" si="0"/>
        <v>40800</v>
      </c>
      <c r="F20" s="6" t="s">
        <v>23</v>
      </c>
      <c r="G20" s="6" t="s">
        <v>15</v>
      </c>
      <c r="H20" s="6"/>
    </row>
    <row r="21" spans="1:8" ht="18.75" x14ac:dyDescent="0.25">
      <c r="A21" s="5" t="s">
        <v>35</v>
      </c>
      <c r="B21" s="5">
        <v>45761</v>
      </c>
      <c r="C21" s="9">
        <f>4*400</f>
        <v>1600</v>
      </c>
      <c r="D21" s="9"/>
      <c r="E21" s="7">
        <f t="shared" si="0"/>
        <v>42400</v>
      </c>
      <c r="F21" s="6" t="s">
        <v>33</v>
      </c>
      <c r="G21" s="6" t="s">
        <v>22</v>
      </c>
      <c r="H21" s="6"/>
    </row>
    <row r="22" spans="1:8" ht="18.75" x14ac:dyDescent="0.25">
      <c r="A22" s="5" t="s">
        <v>44</v>
      </c>
      <c r="B22" s="5">
        <v>45787</v>
      </c>
      <c r="C22" s="9">
        <f>32*200</f>
        <v>6400</v>
      </c>
      <c r="D22" s="9"/>
      <c r="E22" s="7">
        <f t="shared" si="0"/>
        <v>48800</v>
      </c>
      <c r="F22" s="6" t="s">
        <v>51</v>
      </c>
      <c r="G22" s="6" t="s">
        <v>15</v>
      </c>
      <c r="H22" s="6" t="s">
        <v>50</v>
      </c>
    </row>
    <row r="23" spans="1:8" ht="18.75" x14ac:dyDescent="0.25">
      <c r="A23" s="5" t="s">
        <v>44</v>
      </c>
      <c r="B23" s="5">
        <v>45787</v>
      </c>
      <c r="C23" s="9">
        <f>5*400</f>
        <v>2000</v>
      </c>
      <c r="D23" s="9"/>
      <c r="E23" s="7">
        <f t="shared" si="0"/>
        <v>50800</v>
      </c>
      <c r="F23" s="6" t="s">
        <v>52</v>
      </c>
      <c r="G23" s="6" t="s">
        <v>15</v>
      </c>
      <c r="H23" s="6" t="s">
        <v>50</v>
      </c>
    </row>
    <row r="24" spans="1:8" ht="18.75" x14ac:dyDescent="0.25">
      <c r="A24" s="5" t="s">
        <v>44</v>
      </c>
      <c r="B24" s="5">
        <v>45787</v>
      </c>
      <c r="C24" s="9">
        <f>2*400</f>
        <v>800</v>
      </c>
      <c r="D24" s="9"/>
      <c r="E24" s="7">
        <f t="shared" si="0"/>
        <v>51600</v>
      </c>
      <c r="F24" s="6" t="s">
        <v>53</v>
      </c>
      <c r="G24" s="6" t="s">
        <v>22</v>
      </c>
      <c r="H24" s="6" t="s">
        <v>50</v>
      </c>
    </row>
    <row r="25" spans="1:8" ht="18.75" x14ac:dyDescent="0.25">
      <c r="A25" s="5" t="s">
        <v>44</v>
      </c>
      <c r="B25" s="5">
        <v>45787</v>
      </c>
      <c r="C25" s="9">
        <f>4*400</f>
        <v>1600</v>
      </c>
      <c r="D25" s="9"/>
      <c r="E25" s="7">
        <f t="shared" si="0"/>
        <v>53200</v>
      </c>
      <c r="F25" s="6" t="s">
        <v>33</v>
      </c>
      <c r="G25" s="6" t="s">
        <v>22</v>
      </c>
      <c r="H25" s="6" t="s">
        <v>54</v>
      </c>
    </row>
    <row r="26" spans="1:8" ht="18.75" x14ac:dyDescent="0.25">
      <c r="A26" s="5" t="s">
        <v>44</v>
      </c>
      <c r="B26" s="5">
        <v>45787</v>
      </c>
      <c r="C26" s="9">
        <f>11*400</f>
        <v>4400</v>
      </c>
      <c r="D26" s="9"/>
      <c r="E26" s="7">
        <f t="shared" si="0"/>
        <v>57600</v>
      </c>
      <c r="F26" s="6" t="s">
        <v>55</v>
      </c>
      <c r="G26" s="6" t="s">
        <v>15</v>
      </c>
      <c r="H26" s="6" t="s">
        <v>54</v>
      </c>
    </row>
    <row r="27" spans="1:8" ht="18.75" x14ac:dyDescent="0.25">
      <c r="A27" s="5" t="s">
        <v>44</v>
      </c>
      <c r="B27" s="5">
        <v>45787</v>
      </c>
      <c r="C27" s="9">
        <f>18*200</f>
        <v>3600</v>
      </c>
      <c r="D27" s="9"/>
      <c r="E27" s="7">
        <f t="shared" si="0"/>
        <v>61200</v>
      </c>
      <c r="F27" s="6" t="s">
        <v>57</v>
      </c>
      <c r="G27" s="6" t="s">
        <v>15</v>
      </c>
      <c r="H27" s="6" t="s">
        <v>56</v>
      </c>
    </row>
    <row r="28" spans="1:8" ht="18.75" x14ac:dyDescent="0.25">
      <c r="A28" s="5" t="s">
        <v>44</v>
      </c>
      <c r="B28" s="5">
        <v>45787</v>
      </c>
      <c r="C28" s="9">
        <f>35*400</f>
        <v>14000</v>
      </c>
      <c r="D28" s="9"/>
      <c r="E28" s="7">
        <f t="shared" si="0"/>
        <v>75200</v>
      </c>
      <c r="F28" s="6" t="s">
        <v>58</v>
      </c>
      <c r="G28" s="6" t="s">
        <v>15</v>
      </c>
      <c r="H28" s="6" t="s">
        <v>56</v>
      </c>
    </row>
    <row r="29" spans="1:8" ht="18.75" x14ac:dyDescent="0.25">
      <c r="A29" s="5" t="s">
        <v>44</v>
      </c>
      <c r="B29" s="5">
        <v>45787</v>
      </c>
      <c r="C29" s="9">
        <f>1*400</f>
        <v>400</v>
      </c>
      <c r="D29" s="9"/>
      <c r="E29" s="7">
        <f t="shared" si="0"/>
        <v>75600</v>
      </c>
      <c r="F29" s="6" t="s">
        <v>23</v>
      </c>
      <c r="G29" s="6" t="s">
        <v>25</v>
      </c>
      <c r="H29" s="6" t="s">
        <v>56</v>
      </c>
    </row>
    <row r="30" spans="1:8" ht="18.75" x14ac:dyDescent="0.25">
      <c r="A30" s="5" t="s">
        <v>44</v>
      </c>
      <c r="B30" s="5">
        <v>45787</v>
      </c>
      <c r="C30" s="9">
        <f>1*400</f>
        <v>400</v>
      </c>
      <c r="D30" s="9"/>
      <c r="E30" s="20">
        <f t="shared" si="0"/>
        <v>76000</v>
      </c>
      <c r="F30" s="6" t="s">
        <v>23</v>
      </c>
      <c r="G30" s="6" t="s">
        <v>32</v>
      </c>
      <c r="H30" s="6" t="s">
        <v>56</v>
      </c>
    </row>
    <row r="31" spans="1:8" ht="18.75" x14ac:dyDescent="0.25">
      <c r="A31" s="5" t="s">
        <v>59</v>
      </c>
      <c r="B31" s="5">
        <v>45820</v>
      </c>
      <c r="C31" s="9">
        <v>400</v>
      </c>
      <c r="D31" s="9"/>
      <c r="E31" s="7">
        <f t="shared" si="0"/>
        <v>76400</v>
      </c>
      <c r="F31" s="6" t="s">
        <v>23</v>
      </c>
      <c r="G31" s="6" t="s">
        <v>15</v>
      </c>
      <c r="H31" s="5">
        <v>45787</v>
      </c>
    </row>
    <row r="32" spans="1:8" ht="18.75" x14ac:dyDescent="0.25">
      <c r="A32" s="5" t="s">
        <v>59</v>
      </c>
      <c r="B32" s="5">
        <v>45820</v>
      </c>
      <c r="C32" s="9">
        <f>10*200</f>
        <v>2000</v>
      </c>
      <c r="D32" s="9"/>
      <c r="E32" s="7">
        <f t="shared" si="0"/>
        <v>78400</v>
      </c>
      <c r="F32" s="6" t="s">
        <v>60</v>
      </c>
      <c r="G32" s="6" t="s">
        <v>15</v>
      </c>
      <c r="H32" s="5">
        <v>45788</v>
      </c>
    </row>
    <row r="33" spans="1:8" ht="18.75" x14ac:dyDescent="0.25">
      <c r="A33" s="5" t="s">
        <v>59</v>
      </c>
      <c r="B33" s="5">
        <v>45820</v>
      </c>
      <c r="C33" s="9">
        <f>2*4</f>
        <v>8</v>
      </c>
      <c r="D33" s="9"/>
      <c r="E33" s="7">
        <f t="shared" si="0"/>
        <v>78408</v>
      </c>
      <c r="F33" s="6" t="s">
        <v>21</v>
      </c>
      <c r="G33" s="6" t="s">
        <v>15</v>
      </c>
      <c r="H33" s="5">
        <v>45789</v>
      </c>
    </row>
    <row r="34" spans="1:8" ht="18.75" x14ac:dyDescent="0.25">
      <c r="A34" s="5" t="s">
        <v>59</v>
      </c>
      <c r="B34" s="5">
        <v>45820</v>
      </c>
      <c r="C34" s="9">
        <f>4*400</f>
        <v>1600</v>
      </c>
      <c r="D34" s="9"/>
      <c r="E34" s="7">
        <f t="shared" si="0"/>
        <v>80008</v>
      </c>
      <c r="F34" s="6" t="s">
        <v>61</v>
      </c>
      <c r="G34" s="6" t="s">
        <v>15</v>
      </c>
      <c r="H34" s="5">
        <v>45790</v>
      </c>
    </row>
    <row r="35" spans="1:8" ht="18.75" x14ac:dyDescent="0.25">
      <c r="A35" s="5" t="s">
        <v>59</v>
      </c>
      <c r="B35" s="5">
        <v>45820</v>
      </c>
      <c r="C35" s="9">
        <f>2*400</f>
        <v>800</v>
      </c>
      <c r="D35" s="9"/>
      <c r="E35" s="7">
        <f t="shared" si="0"/>
        <v>80808</v>
      </c>
      <c r="F35" s="6" t="s">
        <v>21</v>
      </c>
      <c r="G35" s="6" t="s">
        <v>22</v>
      </c>
      <c r="H35" s="5">
        <v>45789</v>
      </c>
    </row>
    <row r="36" spans="1:8" ht="18.75" x14ac:dyDescent="0.25">
      <c r="A36" s="5" t="s">
        <v>59</v>
      </c>
      <c r="B36" s="5">
        <v>45820</v>
      </c>
      <c r="C36" s="9">
        <f>5.5*400</f>
        <v>2200</v>
      </c>
      <c r="D36" s="9"/>
      <c r="E36" s="7">
        <f t="shared" si="0"/>
        <v>83008</v>
      </c>
      <c r="F36" s="6" t="s">
        <v>62</v>
      </c>
      <c r="G36" s="6" t="s">
        <v>15</v>
      </c>
      <c r="H36" s="5">
        <v>45794</v>
      </c>
    </row>
    <row r="37" spans="1:8" ht="18.75" x14ac:dyDescent="0.25">
      <c r="A37" s="5" t="s">
        <v>59</v>
      </c>
      <c r="B37" s="5">
        <v>45820</v>
      </c>
      <c r="C37" s="9">
        <v>400</v>
      </c>
      <c r="D37" s="9"/>
      <c r="E37" s="7">
        <f t="shared" si="0"/>
        <v>83408</v>
      </c>
      <c r="F37" s="6" t="s">
        <v>23</v>
      </c>
      <c r="G37" s="6" t="s">
        <v>25</v>
      </c>
      <c r="H37" s="5">
        <v>45795</v>
      </c>
    </row>
    <row r="38" spans="1:8" ht="18.75" x14ac:dyDescent="0.25">
      <c r="A38" s="5" t="s">
        <v>59</v>
      </c>
      <c r="B38" s="5">
        <v>45820</v>
      </c>
      <c r="C38" s="9">
        <v>400</v>
      </c>
      <c r="D38" s="9"/>
      <c r="E38" s="7">
        <f t="shared" si="0"/>
        <v>83808</v>
      </c>
      <c r="F38" s="6" t="s">
        <v>23</v>
      </c>
      <c r="G38" s="6" t="s">
        <v>22</v>
      </c>
      <c r="H38" s="5">
        <v>45797</v>
      </c>
    </row>
    <row r="39" spans="1:8" ht="18.75" x14ac:dyDescent="0.25">
      <c r="A39" s="5" t="s">
        <v>59</v>
      </c>
      <c r="B39" s="5">
        <v>45820</v>
      </c>
      <c r="C39" s="9">
        <v>400</v>
      </c>
      <c r="D39" s="9"/>
      <c r="E39" s="7">
        <f t="shared" si="0"/>
        <v>84208</v>
      </c>
      <c r="F39" s="6" t="s">
        <v>23</v>
      </c>
      <c r="G39" s="6" t="s">
        <v>25</v>
      </c>
      <c r="H39" s="5">
        <v>45799</v>
      </c>
    </row>
    <row r="40" spans="1:8" ht="18.75" x14ac:dyDescent="0.25">
      <c r="A40" s="5" t="s">
        <v>59</v>
      </c>
      <c r="B40" s="5">
        <v>45820</v>
      </c>
      <c r="C40" s="9">
        <v>800</v>
      </c>
      <c r="D40" s="9"/>
      <c r="E40" s="7">
        <f t="shared" si="0"/>
        <v>85008</v>
      </c>
      <c r="F40" s="6" t="s">
        <v>21</v>
      </c>
      <c r="G40" s="6" t="s">
        <v>22</v>
      </c>
      <c r="H40" s="5">
        <v>45805</v>
      </c>
    </row>
    <row r="41" spans="1:8" ht="18.75" x14ac:dyDescent="0.25">
      <c r="A41" s="5" t="s">
        <v>59</v>
      </c>
      <c r="B41" s="5">
        <v>45820</v>
      </c>
      <c r="C41" s="9">
        <v>400</v>
      </c>
      <c r="D41" s="9"/>
      <c r="E41" s="7">
        <f t="shared" si="0"/>
        <v>85408</v>
      </c>
      <c r="F41" s="6" t="s">
        <v>23</v>
      </c>
      <c r="G41" s="6" t="s">
        <v>25</v>
      </c>
      <c r="H41" s="5">
        <v>45805</v>
      </c>
    </row>
    <row r="42" spans="1:8" ht="18.75" x14ac:dyDescent="0.25">
      <c r="A42" s="5" t="s">
        <v>59</v>
      </c>
      <c r="B42" s="5">
        <v>45820</v>
      </c>
      <c r="C42" s="9">
        <f>39*400</f>
        <v>15600</v>
      </c>
      <c r="D42" s="9"/>
      <c r="E42" s="7">
        <f t="shared" si="0"/>
        <v>101008</v>
      </c>
      <c r="F42" s="6" t="s">
        <v>63</v>
      </c>
      <c r="G42" s="6" t="s">
        <v>15</v>
      </c>
      <c r="H42" s="5" t="s">
        <v>64</v>
      </c>
    </row>
    <row r="43" spans="1:8" ht="18.75" x14ac:dyDescent="0.25">
      <c r="A43" s="5" t="s">
        <v>59</v>
      </c>
      <c r="B43" s="5">
        <v>45820</v>
      </c>
      <c r="C43" s="9">
        <f>8*200</f>
        <v>1600</v>
      </c>
      <c r="D43" s="9"/>
      <c r="E43" s="7">
        <f t="shared" si="0"/>
        <v>102608</v>
      </c>
      <c r="F43" s="6" t="s">
        <v>65</v>
      </c>
      <c r="G43" s="6" t="s">
        <v>15</v>
      </c>
      <c r="H43" s="5">
        <v>45810</v>
      </c>
    </row>
    <row r="44" spans="1:8" ht="18.75" x14ac:dyDescent="0.25">
      <c r="A44" s="5" t="s">
        <v>59</v>
      </c>
      <c r="B44" s="5">
        <v>45820</v>
      </c>
      <c r="C44" s="9">
        <v>400</v>
      </c>
      <c r="D44" s="9"/>
      <c r="E44" s="20">
        <f t="shared" si="0"/>
        <v>103008</v>
      </c>
      <c r="F44" s="6" t="s">
        <v>23</v>
      </c>
      <c r="G44" s="6" t="s">
        <v>25</v>
      </c>
      <c r="H44" s="5">
        <v>45809</v>
      </c>
    </row>
    <row r="45" spans="1:8" ht="18.75" x14ac:dyDescent="0.25">
      <c r="A45" s="6" t="s">
        <v>72</v>
      </c>
      <c r="B45" s="5">
        <v>45837</v>
      </c>
      <c r="C45" s="9">
        <f>4*400</f>
        <v>1600</v>
      </c>
      <c r="D45" s="9"/>
      <c r="E45" s="7">
        <f t="shared" si="0"/>
        <v>104608</v>
      </c>
      <c r="F45" s="6" t="s">
        <v>61</v>
      </c>
      <c r="G45" s="6" t="s">
        <v>22</v>
      </c>
      <c r="H45" s="5">
        <v>45826</v>
      </c>
    </row>
    <row r="46" spans="1:8" ht="18.75" x14ac:dyDescent="0.25">
      <c r="A46" s="6" t="s">
        <v>72</v>
      </c>
      <c r="B46" s="5">
        <v>45837</v>
      </c>
      <c r="C46" s="9">
        <f>4*400</f>
        <v>1600</v>
      </c>
      <c r="D46" s="9"/>
      <c r="E46" s="7">
        <f t="shared" si="0"/>
        <v>106208</v>
      </c>
      <c r="F46" s="6" t="s">
        <v>61</v>
      </c>
      <c r="G46" s="6" t="s">
        <v>25</v>
      </c>
      <c r="H46" s="5">
        <v>45832</v>
      </c>
    </row>
    <row r="47" spans="1:8" ht="18.75" x14ac:dyDescent="0.25">
      <c r="A47" s="6" t="s">
        <v>72</v>
      </c>
      <c r="B47" s="5">
        <v>45837</v>
      </c>
      <c r="C47" s="9">
        <f>2*400</f>
        <v>800</v>
      </c>
      <c r="D47" s="9"/>
      <c r="E47" s="7">
        <f t="shared" si="0"/>
        <v>107008</v>
      </c>
      <c r="F47" s="6" t="s">
        <v>21</v>
      </c>
      <c r="G47" s="6" t="s">
        <v>73</v>
      </c>
      <c r="H47" s="5">
        <v>45831</v>
      </c>
    </row>
    <row r="48" spans="1:8" ht="18.75" x14ac:dyDescent="0.25">
      <c r="A48" s="6" t="s">
        <v>72</v>
      </c>
      <c r="B48" s="5">
        <v>45837</v>
      </c>
      <c r="C48" s="9">
        <f>5*400</f>
        <v>2000</v>
      </c>
      <c r="D48" s="9"/>
      <c r="E48" s="7">
        <f t="shared" si="0"/>
        <v>109008</v>
      </c>
      <c r="F48" s="6" t="s">
        <v>74</v>
      </c>
      <c r="G48" s="6" t="s">
        <v>15</v>
      </c>
      <c r="H48" s="5">
        <v>45833</v>
      </c>
    </row>
    <row r="49" spans="1:8" ht="18.75" x14ac:dyDescent="0.25">
      <c r="A49" s="6" t="s">
        <v>72</v>
      </c>
      <c r="B49" s="5">
        <v>45837</v>
      </c>
      <c r="C49" s="9">
        <f>400</f>
        <v>400</v>
      </c>
      <c r="D49" s="9"/>
      <c r="E49" s="20">
        <f t="shared" si="0"/>
        <v>109408</v>
      </c>
      <c r="F49" s="6" t="s">
        <v>23</v>
      </c>
      <c r="G49" s="6" t="s">
        <v>75</v>
      </c>
      <c r="H49" s="5">
        <v>45829</v>
      </c>
    </row>
    <row r="50" spans="1:8" ht="18.75" x14ac:dyDescent="0.25">
      <c r="A50" s="6"/>
      <c r="B50" s="5"/>
      <c r="C50" s="9"/>
      <c r="D50" s="9"/>
      <c r="E50" s="7">
        <f t="shared" si="0"/>
        <v>109408</v>
      </c>
      <c r="F50" s="6"/>
      <c r="G50" s="6"/>
      <c r="H50" s="5"/>
    </row>
    <row r="51" spans="1:8" ht="18.75" x14ac:dyDescent="0.25">
      <c r="A51" s="6"/>
      <c r="B51" s="5"/>
      <c r="C51" s="9"/>
      <c r="D51" s="9"/>
      <c r="E51" s="7">
        <f t="shared" si="0"/>
        <v>109408</v>
      </c>
      <c r="F51" s="6"/>
      <c r="G51" s="6"/>
      <c r="H51" s="5"/>
    </row>
    <row r="52" spans="1:8" ht="18.75" x14ac:dyDescent="0.25">
      <c r="A52" s="6"/>
      <c r="B52" s="6"/>
      <c r="C52" s="9"/>
      <c r="D52" s="9"/>
      <c r="E52" s="7">
        <f t="shared" si="0"/>
        <v>109408</v>
      </c>
      <c r="F52" s="6"/>
      <c r="G52" s="6"/>
      <c r="H52" s="5"/>
    </row>
    <row r="53" spans="1:8" ht="18.75" x14ac:dyDescent="0.25">
      <c r="A53" s="6"/>
      <c r="B53" s="6"/>
      <c r="C53" s="9"/>
      <c r="D53" s="9"/>
      <c r="E53" s="7">
        <f t="shared" si="0"/>
        <v>109408</v>
      </c>
      <c r="F53" s="6"/>
      <c r="G53" s="6"/>
      <c r="H53" s="5"/>
    </row>
    <row r="54" spans="1:8" ht="18.75" x14ac:dyDescent="0.25">
      <c r="A54" s="6"/>
      <c r="B54" s="6"/>
      <c r="C54" s="9"/>
      <c r="D54" s="9"/>
      <c r="E54" s="7">
        <f t="shared" si="0"/>
        <v>109408</v>
      </c>
      <c r="F54" s="6"/>
      <c r="G54" s="6"/>
      <c r="H54" s="5"/>
    </row>
    <row r="55" spans="1:8" ht="18.75" x14ac:dyDescent="0.25">
      <c r="A55" s="6"/>
      <c r="B55" s="6"/>
      <c r="C55" s="9"/>
      <c r="D55" s="9"/>
      <c r="E55" s="7">
        <f t="shared" si="0"/>
        <v>109408</v>
      </c>
      <c r="F55" s="6"/>
      <c r="G55" s="6"/>
      <c r="H55" s="5"/>
    </row>
    <row r="56" spans="1:8" ht="18.75" x14ac:dyDescent="0.25">
      <c r="A56" s="6"/>
      <c r="B56" s="6"/>
      <c r="C56" s="9"/>
      <c r="D56" s="9"/>
      <c r="E56" s="7">
        <f t="shared" si="0"/>
        <v>109408</v>
      </c>
      <c r="F56" s="6"/>
      <c r="G56" s="6"/>
      <c r="H56" s="5"/>
    </row>
    <row r="57" spans="1:8" ht="18.75" x14ac:dyDescent="0.25">
      <c r="A57" s="6"/>
      <c r="B57" s="6"/>
      <c r="C57" s="9"/>
      <c r="D57" s="9"/>
      <c r="E57" s="7">
        <f t="shared" si="0"/>
        <v>109408</v>
      </c>
      <c r="F57" s="6"/>
      <c r="G57" s="6"/>
      <c r="H57" s="5"/>
    </row>
    <row r="58" spans="1:8" ht="18.75" x14ac:dyDescent="0.25">
      <c r="A58" s="6"/>
      <c r="B58" s="6"/>
      <c r="C58" s="9"/>
      <c r="D58" s="9"/>
      <c r="E58" s="7">
        <f t="shared" si="0"/>
        <v>109408</v>
      </c>
      <c r="F58" s="6"/>
      <c r="G58" s="6"/>
      <c r="H58" s="5"/>
    </row>
    <row r="59" spans="1:8" ht="18.75" x14ac:dyDescent="0.25">
      <c r="A59" s="6"/>
      <c r="B59" s="6"/>
      <c r="C59" s="9"/>
      <c r="D59" s="9"/>
      <c r="E59" s="7">
        <f t="shared" si="0"/>
        <v>109408</v>
      </c>
      <c r="F59" s="6"/>
      <c r="G59" s="6"/>
      <c r="H59" s="6"/>
    </row>
    <row r="60" spans="1:8" ht="18.75" x14ac:dyDescent="0.25">
      <c r="A60" s="6"/>
      <c r="B60" s="6"/>
      <c r="C60" s="9"/>
      <c r="D60" s="9"/>
      <c r="E60" s="7">
        <f t="shared" si="0"/>
        <v>109408</v>
      </c>
      <c r="F60" s="6"/>
      <c r="G60" s="6"/>
      <c r="H60" s="6"/>
    </row>
    <row r="61" spans="1:8" ht="18.75" x14ac:dyDescent="0.25">
      <c r="A61" s="6"/>
      <c r="B61" s="6"/>
      <c r="C61" s="9"/>
      <c r="D61" s="9"/>
      <c r="E61" s="7">
        <f t="shared" si="0"/>
        <v>109408</v>
      </c>
      <c r="F61" s="6"/>
      <c r="G61" s="6"/>
      <c r="H61" s="6"/>
    </row>
    <row r="62" spans="1:8" ht="18.75" x14ac:dyDescent="0.25">
      <c r="A62" s="6"/>
      <c r="B62" s="6"/>
      <c r="C62" s="9"/>
      <c r="D62" s="9"/>
      <c r="E62" s="7">
        <f t="shared" si="0"/>
        <v>109408</v>
      </c>
      <c r="F62" s="6"/>
      <c r="G62" s="6"/>
      <c r="H62" s="6"/>
    </row>
    <row r="63" spans="1:8" ht="18.75" x14ac:dyDescent="0.25">
      <c r="A63" s="6"/>
      <c r="B63" s="6"/>
      <c r="C63" s="9"/>
      <c r="D63" s="9"/>
      <c r="E63" s="7">
        <f t="shared" si="0"/>
        <v>109408</v>
      </c>
      <c r="F63" s="6"/>
      <c r="G63" s="6"/>
      <c r="H63" s="6"/>
    </row>
    <row r="64" spans="1:8" ht="18.75" x14ac:dyDescent="0.25">
      <c r="A64" s="6"/>
      <c r="B64" s="6"/>
      <c r="C64" s="9"/>
      <c r="D64" s="9"/>
      <c r="E64" s="7">
        <f t="shared" si="0"/>
        <v>109408</v>
      </c>
      <c r="F64" s="6"/>
      <c r="G64" s="6"/>
      <c r="H64" s="6"/>
    </row>
    <row r="65" spans="1:8" ht="18.75" x14ac:dyDescent="0.25">
      <c r="A65" s="6"/>
      <c r="B65" s="6"/>
      <c r="C65" s="9"/>
      <c r="D65" s="9"/>
      <c r="E65" s="7">
        <f t="shared" si="0"/>
        <v>109408</v>
      </c>
      <c r="F65" s="6"/>
      <c r="G65" s="6"/>
      <c r="H65" s="6"/>
    </row>
    <row r="66" spans="1:8" ht="18.75" x14ac:dyDescent="0.25">
      <c r="A66" s="6"/>
      <c r="B66" s="6"/>
      <c r="C66" s="9"/>
      <c r="D66" s="9"/>
      <c r="E66" s="7">
        <f t="shared" si="0"/>
        <v>109408</v>
      </c>
      <c r="F66" s="6"/>
      <c r="G66" s="6"/>
      <c r="H66" s="6"/>
    </row>
    <row r="67" spans="1:8" ht="18.75" x14ac:dyDescent="0.25">
      <c r="A67" s="6"/>
      <c r="B67" s="6"/>
      <c r="C67" s="9"/>
      <c r="D67" s="9"/>
      <c r="E67" s="7">
        <f t="shared" si="0"/>
        <v>109408</v>
      </c>
      <c r="F67" s="6"/>
      <c r="G67" s="6"/>
      <c r="H67" s="6"/>
    </row>
    <row r="68" spans="1:8" ht="18.75" x14ac:dyDescent="0.25">
      <c r="A68" s="6"/>
      <c r="B68" s="6"/>
      <c r="C68" s="9"/>
      <c r="D68" s="9"/>
      <c r="E68" s="7">
        <f t="shared" si="0"/>
        <v>109408</v>
      </c>
      <c r="F68" s="6"/>
      <c r="G68" s="6"/>
      <c r="H68" s="6"/>
    </row>
    <row r="69" spans="1:8" ht="34.5" customHeight="1" x14ac:dyDescent="0.25">
      <c r="A69" s="30" t="s">
        <v>36</v>
      </c>
      <c r="B69" s="31"/>
      <c r="C69" s="19">
        <f>SUBTOTAL(9,C7:C68)</f>
        <v>109408</v>
      </c>
      <c r="D69" s="9"/>
      <c r="E69" s="6"/>
      <c r="F69" s="6"/>
      <c r="G69" s="6"/>
      <c r="H69" s="6"/>
    </row>
    <row r="70" spans="1:8" x14ac:dyDescent="0.25">
      <c r="A70" s="1"/>
      <c r="B70" s="1"/>
      <c r="C70" s="10"/>
      <c r="D70" s="10"/>
      <c r="E70" s="1"/>
      <c r="F70" s="1"/>
      <c r="G70" s="1"/>
      <c r="H70" s="1"/>
    </row>
    <row r="71" spans="1:8" x14ac:dyDescent="0.25">
      <c r="A71" s="1"/>
      <c r="B71" s="1"/>
      <c r="C71" s="10"/>
      <c r="D71" s="10"/>
      <c r="E71" s="1"/>
      <c r="F71" s="1"/>
      <c r="G71" s="1"/>
      <c r="H71" s="1"/>
    </row>
  </sheetData>
  <autoFilter ref="A6:H68"/>
  <mergeCells count="2">
    <mergeCell ref="E2:F4"/>
    <mergeCell ref="A69:B6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مصاريف اللودر </vt:lpstr>
      <vt:lpstr>ايرادات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Abd-Allah</cp:lastModifiedBy>
  <cp:lastPrinted>2025-06-29T16:38:40Z</cp:lastPrinted>
  <dcterms:created xsi:type="dcterms:W3CDTF">2025-04-15T18:12:24Z</dcterms:created>
  <dcterms:modified xsi:type="dcterms:W3CDTF">2025-06-29T16:39:49Z</dcterms:modified>
</cp:coreProperties>
</file>